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376" yWindow="216" windowWidth="15576" windowHeight="10056"/>
  </bookViews>
  <sheets>
    <sheet name="2015" sheetId="4" r:id="rId1"/>
  </sheets>
  <calcPr calcId="114210"/>
</workbook>
</file>

<file path=xl/calcChain.xml><?xml version="1.0" encoding="utf-8"?>
<calcChain xmlns="http://schemas.openxmlformats.org/spreadsheetml/2006/main">
  <c r="AB44" i="4"/>
  <c r="AB43"/>
  <c r="AB42"/>
  <c r="AB46"/>
  <c r="AB45"/>
  <c r="AA40"/>
  <c r="Q8"/>
  <c r="R8"/>
  <c r="S8"/>
  <c r="T8"/>
  <c r="U8"/>
  <c r="V8"/>
  <c r="W8"/>
  <c r="X8"/>
  <c r="Y8"/>
  <c r="Z8"/>
  <c r="AA8"/>
  <c r="AB8"/>
  <c r="AC8"/>
  <c r="D8"/>
  <c r="E8"/>
  <c r="F8"/>
  <c r="G8"/>
  <c r="H8"/>
  <c r="I8"/>
  <c r="J8"/>
  <c r="K8"/>
  <c r="L8"/>
  <c r="M8"/>
  <c r="N8"/>
  <c r="O8"/>
  <c r="P8"/>
  <c r="W15"/>
  <c r="Q15"/>
  <c r="R15"/>
  <c r="S15"/>
  <c r="T15"/>
  <c r="U15"/>
  <c r="V15"/>
  <c r="X15"/>
  <c r="Y15"/>
  <c r="Z15"/>
  <c r="AA15"/>
  <c r="AB15"/>
  <c r="AC15"/>
  <c r="D15"/>
  <c r="E15"/>
  <c r="F15"/>
  <c r="G15"/>
  <c r="H15"/>
  <c r="I15"/>
  <c r="J15"/>
  <c r="K15"/>
  <c r="L15"/>
  <c r="M15"/>
  <c r="N15"/>
  <c r="O15"/>
  <c r="P15"/>
  <c r="Q9"/>
  <c r="R9"/>
  <c r="S9"/>
  <c r="T9"/>
  <c r="U9"/>
  <c r="V9"/>
  <c r="W9"/>
  <c r="X9"/>
  <c r="Y9"/>
  <c r="Z40"/>
  <c r="Z9"/>
  <c r="AA9"/>
  <c r="AB9"/>
  <c r="AC9"/>
  <c r="D9"/>
  <c r="E9"/>
  <c r="F9"/>
  <c r="G9"/>
  <c r="H9"/>
  <c r="I9"/>
  <c r="J9"/>
  <c r="K9"/>
  <c r="L9"/>
  <c r="M9"/>
  <c r="N9"/>
  <c r="O9"/>
  <c r="P9"/>
  <c r="AC39"/>
  <c r="Z44"/>
  <c r="Z43"/>
  <c r="AC49"/>
  <c r="AC48"/>
  <c r="AC47"/>
  <c r="AC46"/>
  <c r="AC45"/>
  <c r="Q44"/>
  <c r="AC44"/>
  <c r="AC43"/>
  <c r="AC42"/>
  <c r="AC41"/>
  <c r="AC40"/>
  <c r="AC33"/>
  <c r="AC32"/>
  <c r="AC31"/>
  <c r="AC30"/>
  <c r="AC29"/>
  <c r="AC28"/>
  <c r="AC27"/>
  <c r="AC26"/>
  <c r="AC25"/>
  <c r="AC24"/>
  <c r="AC23"/>
  <c r="AC18"/>
  <c r="AC17"/>
  <c r="AC16"/>
  <c r="W14"/>
  <c r="X14"/>
  <c r="Z14"/>
  <c r="Q14"/>
  <c r="R14"/>
  <c r="S14"/>
  <c r="T14"/>
  <c r="U14"/>
  <c r="V14"/>
  <c r="Y14"/>
  <c r="AA14"/>
  <c r="AB14"/>
  <c r="AC14"/>
  <c r="V13"/>
  <c r="W13"/>
  <c r="X13"/>
  <c r="Z13"/>
  <c r="Q13"/>
  <c r="R13"/>
  <c r="S13"/>
  <c r="T13"/>
  <c r="U13"/>
  <c r="Y13"/>
  <c r="AA13"/>
  <c r="AB13"/>
  <c r="AC13"/>
  <c r="V12"/>
  <c r="W12"/>
  <c r="X12"/>
  <c r="Z12"/>
  <c r="Q12"/>
  <c r="R12"/>
  <c r="S12"/>
  <c r="T12"/>
  <c r="U12"/>
  <c r="Y12"/>
  <c r="AA12"/>
  <c r="AB12"/>
  <c r="AC12"/>
  <c r="V11"/>
  <c r="W11"/>
  <c r="X11"/>
  <c r="Z11"/>
  <c r="Q11"/>
  <c r="R11"/>
  <c r="S11"/>
  <c r="T11"/>
  <c r="U11"/>
  <c r="Y11"/>
  <c r="AA11"/>
  <c r="AB11"/>
  <c r="AC11"/>
  <c r="W10"/>
  <c r="X10"/>
  <c r="Z10"/>
  <c r="Q10"/>
  <c r="R10"/>
  <c r="S10"/>
  <c r="T10"/>
  <c r="U10"/>
  <c r="V10"/>
  <c r="Y10"/>
  <c r="AA10"/>
  <c r="AB10"/>
  <c r="AC10"/>
  <c r="O49"/>
  <c r="P49"/>
  <c r="P48"/>
  <c r="P47"/>
  <c r="P46"/>
  <c r="P45"/>
  <c r="P44"/>
  <c r="P43"/>
  <c r="P42"/>
  <c r="P41"/>
  <c r="P40"/>
  <c r="P39"/>
  <c r="P24"/>
  <c r="P25"/>
  <c r="P26"/>
  <c r="P27"/>
  <c r="J28"/>
  <c r="P28"/>
  <c r="P29"/>
  <c r="P30"/>
  <c r="P31"/>
  <c r="P32"/>
  <c r="P33"/>
  <c r="P23"/>
  <c r="D10"/>
  <c r="E10"/>
  <c r="F10"/>
  <c r="G10"/>
  <c r="H10"/>
  <c r="I10"/>
  <c r="J10"/>
  <c r="K10"/>
  <c r="L10"/>
  <c r="M10"/>
  <c r="N10"/>
  <c r="O10"/>
  <c r="P10"/>
  <c r="D11"/>
  <c r="E11"/>
  <c r="F11"/>
  <c r="G11"/>
  <c r="H11"/>
  <c r="I11"/>
  <c r="J11"/>
  <c r="K11"/>
  <c r="L11"/>
  <c r="M11"/>
  <c r="N11"/>
  <c r="O11"/>
  <c r="P11"/>
  <c r="D12"/>
  <c r="E12"/>
  <c r="F12"/>
  <c r="G12"/>
  <c r="H12"/>
  <c r="I12"/>
  <c r="J12"/>
  <c r="K12"/>
  <c r="L12"/>
  <c r="M12"/>
  <c r="N12"/>
  <c r="O12"/>
  <c r="P12"/>
  <c r="D13"/>
  <c r="E13"/>
  <c r="F13"/>
  <c r="G13"/>
  <c r="H13"/>
  <c r="I13"/>
  <c r="J13"/>
  <c r="K13"/>
  <c r="L13"/>
  <c r="M13"/>
  <c r="N13"/>
  <c r="O13"/>
  <c r="P13"/>
  <c r="D14"/>
  <c r="E14"/>
  <c r="F14"/>
  <c r="G14"/>
  <c r="H14"/>
  <c r="I14"/>
  <c r="J14"/>
  <c r="K14"/>
  <c r="L14"/>
  <c r="M14"/>
  <c r="N14"/>
  <c r="O14"/>
  <c r="P14"/>
  <c r="M16"/>
  <c r="N16"/>
  <c r="O16"/>
  <c r="P16"/>
  <c r="M17"/>
  <c r="N17"/>
  <c r="O17"/>
  <c r="P17"/>
  <c r="M18"/>
  <c r="N18"/>
  <c r="O18"/>
  <c r="P18"/>
  <c r="Q37"/>
  <c r="Q21"/>
  <c r="D37"/>
  <c r="D21"/>
</calcChain>
</file>

<file path=xl/sharedStrings.xml><?xml version="1.0" encoding="utf-8"?>
<sst xmlns="http://schemas.openxmlformats.org/spreadsheetml/2006/main" count="190" uniqueCount="46">
  <si>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</si>
  <si>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</si>
  <si>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</si>
  <si>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</si>
  <si>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</si>
  <si>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</si>
  <si>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</si>
  <si>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</si>
  <si>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</si>
  <si>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</si>
  <si>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</si>
  <si>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</si>
  <si>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</si>
  <si>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</si>
  <si>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</si>
  <si>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</si>
  <si>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</si>
  <si>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</si>
  <si>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</si>
  <si>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</si>
  <si>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</si>
  <si>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</si>
  <si>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</si>
  <si>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</si>
  <si>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</si>
  <si>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</si>
  <si>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</si>
  <si>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</si>
  <si>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</si>
  <si>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6.</t>
  </si>
  <si>
    <t xml:space="preserve">Выполнено присоединений </t>
  </si>
  <si>
    <t>7.</t>
  </si>
  <si>
    <t>Присоединенная мощность</t>
  </si>
  <si>
    <t xml:space="preserve">Информация о технологическом присоединении к сетям АО "ИНЭП-система"
</t>
  </si>
  <si>
    <t>АО "ИНЭП-система"</t>
  </si>
  <si>
    <t>На уровне напряжения 10 кВ</t>
  </si>
  <si>
    <t>На уровне напряжения 0,4 кВ</t>
  </si>
  <si>
    <t xml:space="preserve">руб. </t>
  </si>
  <si>
    <t>Количество расторгнутых договоров</t>
  </si>
  <si>
    <t>Мощность по расторгнутым договорам</t>
  </si>
  <si>
    <t>8.</t>
  </si>
  <si>
    <t>9.</t>
  </si>
  <si>
    <t>10.</t>
  </si>
  <si>
    <t>Стоимость расторгнутых договоров</t>
  </si>
  <si>
    <t>2015 год всего</t>
  </si>
  <si>
    <t>2016 год всего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</si>
</sst>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indexed="56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7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3" fontId="3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/>
    <xf numFmtId="0" fontId="4" fillId="0" borderId="5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5" xfId="0" applyFill="1" applyBorder="1"/>
    <xf numFmtId="3" fontId="0" fillId="0" borderId="5" xfId="0" applyNumberFormat="1" applyFill="1" applyBorder="1"/>
    <xf numFmtId="3" fontId="0" fillId="0" borderId="6" xfId="0" applyNumberFormat="1" applyFill="1" applyBorder="1"/>
    <xf numFmtId="3" fontId="4" fillId="3" borderId="5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horizontal="center" vertical="center"/>
    </xf>
    <xf numFmtId="1" fontId="3" fillId="0" borderId="7" xfId="1" applyNumberFormat="1" applyFont="1" applyFill="1" applyBorder="1" applyAlignment="1">
      <alignment horizontal="center" vertical="center" wrapText="1"/>
    </xf>
    <xf numFmtId="3" fontId="3" fillId="0" borderId="8" xfId="1" applyNumberFormat="1" applyFont="1" applyFill="1" applyBorder="1" applyAlignment="1">
      <alignment horizontal="center" vertical="center" wrapText="1"/>
    </xf>
    <xf numFmtId="3" fontId="0" fillId="0" borderId="9" xfId="0" applyNumberFormat="1" applyFill="1" applyBorder="1"/>
    <xf numFmtId="164" fontId="4" fillId="3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1" fontId="3" fillId="0" borderId="13" xfId="1" applyNumberFormat="1" applyFont="1" applyFill="1" applyBorder="1" applyAlignment="1">
      <alignment horizontal="center" vertical="center" wrapText="1"/>
    </xf>
    <xf numFmtId="1" fontId="3" fillId="0" borderId="14" xfId="1" applyNumberFormat="1" applyFont="1" applyFill="1" applyBorder="1" applyAlignment="1">
      <alignment horizontal="center" vertical="center" wrapText="1"/>
    </xf>
    <xf numFmtId="1" fontId="3" fillId="0" borderId="11" xfId="1" applyNumberFormat="1" applyFont="1" applyFill="1" applyBorder="1" applyAlignment="1">
      <alignment horizontal="center" vertical="center" wrapText="1"/>
    </xf>
    <xf numFmtId="1" fontId="3" fillId="0" borderId="12" xfId="1" applyNumberFormat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0"/>
  <sheetViews>
    <sheetView tabSelected="1" topLeftCell="A4" zoomScale="70" zoomScaleNormal="70" workbookViewId="0">
      <pane xSplit="4356" topLeftCell="W1" activePane="topRight"/>
      <selection activeCell="A11" sqref="A11:IV11"/>
      <selection pane="topRight" activeCell="AG22" sqref="AG22"/>
    </sheetView>
  </sheetViews>
  <sheetFormatPr defaultColWidth="9.109375" defaultRowHeight="14.4"/>
  <cols>
    <col min="1" max="1" width="14.44140625" style="5" customWidth="1"/>
    <col min="2" max="2" width="39" style="5" customWidth="1"/>
    <col min="3" max="3" width="18.6640625" style="5" customWidth="1"/>
    <col min="4" max="4" width="11.109375" style="4" bestFit="1" customWidth="1"/>
    <col min="5" max="5" width="11" style="4" customWidth="1"/>
    <col min="6" max="6" width="11.44140625" style="4" bestFit="1" customWidth="1"/>
    <col min="7" max="7" width="12.5546875" style="4" customWidth="1"/>
    <col min="8" max="8" width="13.88671875" style="4" bestFit="1" customWidth="1"/>
    <col min="9" max="9" width="10.44140625" style="4" bestFit="1" customWidth="1"/>
    <col min="10" max="10" width="13" style="4" bestFit="1" customWidth="1"/>
    <col min="11" max="11" width="11.44140625" style="4" bestFit="1" customWidth="1"/>
    <col min="12" max="12" width="12.44140625" style="4" customWidth="1"/>
    <col min="13" max="13" width="11" style="4" customWidth="1"/>
    <col min="14" max="14" width="12.88671875" style="4" customWidth="1"/>
    <col min="15" max="16" width="12.109375" style="4" customWidth="1"/>
    <col min="17" max="17" width="11.21875" style="5" bestFit="1" customWidth="1"/>
    <col min="18" max="18" width="10.6640625" style="5" customWidth="1"/>
    <col min="19" max="21" width="9.109375" style="5"/>
    <col min="22" max="22" width="10.109375" style="5" bestFit="1" customWidth="1"/>
    <col min="23" max="23" width="13" style="5" bestFit="1" customWidth="1"/>
    <col min="24" max="25" width="9.109375" style="5"/>
    <col min="26" max="26" width="14.109375" style="5" bestFit="1" customWidth="1"/>
    <col min="27" max="27" width="9.109375" style="5"/>
    <col min="28" max="28" width="11.21875" style="5" bestFit="1" customWidth="1"/>
    <col min="29" max="29" width="14.33203125" style="5" customWidth="1"/>
    <col min="30" max="16384" width="9.109375" style="5"/>
  </cols>
  <sheetData>
    <row r="1" spans="1:250">
      <c r="A1" s="2"/>
      <c r="B1" s="2"/>
      <c r="C1" s="2"/>
      <c r="D1" s="3"/>
      <c r="E1" s="3"/>
      <c r="F1" s="3"/>
      <c r="G1" s="3"/>
      <c r="H1" s="3"/>
      <c r="I1" s="3"/>
      <c r="J1" s="3"/>
      <c r="K1" s="3"/>
      <c r="N1" s="3"/>
      <c r="O1" s="3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250" s="10" customFormat="1" ht="33.6" customHeight="1">
      <c r="A2" s="6" t="s">
        <v>33</v>
      </c>
      <c r="B2" s="7"/>
      <c r="C2" s="7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  <c r="P2" s="9"/>
    </row>
    <row r="3" spans="1:250" s="10" customFormat="1" ht="11.4" customHeight="1">
      <c r="A3" s="7"/>
      <c r="B3" s="7"/>
      <c r="C3" s="7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9"/>
    </row>
    <row r="4" spans="1:250" s="10" customFormat="1" ht="15.6">
      <c r="A4" s="11"/>
      <c r="B4" s="12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</row>
    <row r="5" spans="1:250" s="10" customFormat="1" ht="16.2" thickBot="1">
      <c r="A5" s="11"/>
      <c r="B5" s="15" t="s">
        <v>34</v>
      </c>
      <c r="C5" s="12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  <c r="P5" s="14"/>
    </row>
    <row r="6" spans="1:250" s="10" customFormat="1" ht="31.2">
      <c r="A6" s="45" t="s">
        <v>0</v>
      </c>
      <c r="B6" s="43" t="s">
        <v>1</v>
      </c>
      <c r="C6" s="43" t="s">
        <v>2</v>
      </c>
      <c r="D6" s="41">
        <v>2015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2"/>
      <c r="P6" s="34" t="s">
        <v>44</v>
      </c>
      <c r="Q6" s="41">
        <v>2016</v>
      </c>
      <c r="R6" s="41"/>
      <c r="S6" s="41"/>
      <c r="T6" s="41"/>
      <c r="U6" s="41"/>
      <c r="V6" s="41"/>
      <c r="W6" s="41"/>
      <c r="X6" s="41"/>
      <c r="Y6" s="41"/>
      <c r="Z6" s="41"/>
      <c r="AA6" s="41"/>
      <c r="AB6" s="42"/>
      <c r="AC6" s="34" t="s">
        <v>45</v>
      </c>
    </row>
    <row r="7" spans="1:250" s="10" customFormat="1" ht="31.2">
      <c r="A7" s="46"/>
      <c r="B7" s="44"/>
      <c r="C7" s="44"/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6" t="s">
        <v>14</v>
      </c>
      <c r="P7" s="35"/>
      <c r="Q7" s="1" t="s">
        <v>3</v>
      </c>
      <c r="R7" s="1" t="s">
        <v>4</v>
      </c>
      <c r="S7" s="1" t="s">
        <v>5</v>
      </c>
      <c r="T7" s="1" t="s">
        <v>6</v>
      </c>
      <c r="U7" s="1" t="s">
        <v>7</v>
      </c>
      <c r="V7" s="1" t="s">
        <v>8</v>
      </c>
      <c r="W7" s="1" t="s">
        <v>9</v>
      </c>
      <c r="X7" s="1" t="s">
        <v>10</v>
      </c>
      <c r="Y7" s="1" t="s">
        <v>11</v>
      </c>
      <c r="Z7" s="1" t="s">
        <v>12</v>
      </c>
      <c r="AA7" s="1" t="s">
        <v>13</v>
      </c>
      <c r="AB7" s="16" t="s">
        <v>14</v>
      </c>
      <c r="AC7" s="35"/>
    </row>
    <row r="8" spans="1:250" s="10" customFormat="1" ht="15.6">
      <c r="A8" s="17" t="s">
        <v>15</v>
      </c>
      <c r="B8" s="18" t="s">
        <v>16</v>
      </c>
      <c r="C8" s="19" t="s">
        <v>17</v>
      </c>
      <c r="D8" s="24">
        <f t="shared" ref="D8:M8" si="0">D23+D39</f>
        <v>0</v>
      </c>
      <c r="E8" s="24">
        <f t="shared" si="0"/>
        <v>1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2</v>
      </c>
      <c r="J8" s="24">
        <f t="shared" si="0"/>
        <v>2</v>
      </c>
      <c r="K8" s="24">
        <f t="shared" si="0"/>
        <v>0</v>
      </c>
      <c r="L8" s="24">
        <f t="shared" si="0"/>
        <v>0</v>
      </c>
      <c r="M8" s="24">
        <f t="shared" si="0"/>
        <v>1</v>
      </c>
      <c r="N8" s="24">
        <f t="shared" ref="N8:O18" si="1">N23+N39</f>
        <v>0</v>
      </c>
      <c r="O8" s="24">
        <f t="shared" si="1"/>
        <v>0</v>
      </c>
      <c r="P8" s="24">
        <f>SUM(D8:O8)</f>
        <v>6</v>
      </c>
      <c r="Q8" s="24">
        <f t="shared" ref="Q8:U13" si="2">Q23+Q39</f>
        <v>2</v>
      </c>
      <c r="R8" s="24">
        <f t="shared" si="2"/>
        <v>0</v>
      </c>
      <c r="S8" s="24">
        <f t="shared" si="2"/>
        <v>0</v>
      </c>
      <c r="T8" s="24">
        <f t="shared" si="2"/>
        <v>0</v>
      </c>
      <c r="U8" s="24">
        <f t="shared" si="2"/>
        <v>0</v>
      </c>
      <c r="V8" s="24">
        <f t="shared" ref="V8:AB8" si="3">V23+V39</f>
        <v>4</v>
      </c>
      <c r="W8" s="24">
        <f t="shared" si="3"/>
        <v>1</v>
      </c>
      <c r="X8" s="24">
        <f t="shared" si="3"/>
        <v>0</v>
      </c>
      <c r="Y8" s="24">
        <f t="shared" si="3"/>
        <v>0</v>
      </c>
      <c r="Z8" s="24">
        <f t="shared" si="3"/>
        <v>2</v>
      </c>
      <c r="AA8" s="24">
        <f t="shared" si="3"/>
        <v>2</v>
      </c>
      <c r="AB8" s="24">
        <f t="shared" si="3"/>
        <v>1</v>
      </c>
      <c r="AC8" s="24">
        <f>SUM(Q8:AB8)</f>
        <v>12</v>
      </c>
    </row>
    <row r="9" spans="1:250" s="10" customFormat="1" ht="15.6">
      <c r="A9" s="17" t="s">
        <v>18</v>
      </c>
      <c r="B9" s="18" t="s">
        <v>19</v>
      </c>
      <c r="C9" s="19" t="s">
        <v>20</v>
      </c>
      <c r="D9" s="24">
        <f t="shared" ref="D9:M9" si="4">D24+D40</f>
        <v>0</v>
      </c>
      <c r="E9" s="24">
        <f t="shared" si="4"/>
        <v>150</v>
      </c>
      <c r="F9" s="24">
        <f t="shared" si="4"/>
        <v>0</v>
      </c>
      <c r="G9" s="24">
        <f t="shared" si="4"/>
        <v>0</v>
      </c>
      <c r="H9" s="24">
        <f t="shared" si="4"/>
        <v>0</v>
      </c>
      <c r="I9" s="24">
        <f t="shared" si="4"/>
        <v>301</v>
      </c>
      <c r="J9" s="24">
        <f t="shared" si="4"/>
        <v>1300</v>
      </c>
      <c r="K9" s="24">
        <f t="shared" si="4"/>
        <v>0</v>
      </c>
      <c r="L9" s="24">
        <f t="shared" si="4"/>
        <v>0</v>
      </c>
      <c r="M9" s="24">
        <f t="shared" si="4"/>
        <v>150</v>
      </c>
      <c r="N9" s="24">
        <f t="shared" si="1"/>
        <v>0</v>
      </c>
      <c r="O9" s="24">
        <f t="shared" si="1"/>
        <v>0</v>
      </c>
      <c r="P9" s="24">
        <f t="shared" ref="P9:P18" si="5">SUM(D9:O9)</f>
        <v>1901</v>
      </c>
      <c r="Q9" s="24">
        <f t="shared" si="2"/>
        <v>450</v>
      </c>
      <c r="R9" s="24">
        <f t="shared" si="2"/>
        <v>0</v>
      </c>
      <c r="S9" s="24">
        <f t="shared" si="2"/>
        <v>0</v>
      </c>
      <c r="T9" s="24">
        <f t="shared" si="2"/>
        <v>0</v>
      </c>
      <c r="U9" s="24">
        <f t="shared" si="2"/>
        <v>0</v>
      </c>
      <c r="V9" s="38">
        <f t="shared" ref="V9:AB9" si="6">V24+V40</f>
        <v>607.5</v>
      </c>
      <c r="W9" s="38">
        <f t="shared" si="6"/>
        <v>3</v>
      </c>
      <c r="X9" s="38">
        <f t="shared" si="6"/>
        <v>0</v>
      </c>
      <c r="Y9" s="24">
        <f t="shared" si="6"/>
        <v>0</v>
      </c>
      <c r="Z9" s="24">
        <f t="shared" si="6"/>
        <v>3102</v>
      </c>
      <c r="AA9" s="24">
        <f t="shared" si="6"/>
        <v>205</v>
      </c>
      <c r="AB9" s="24">
        <f t="shared" si="6"/>
        <v>600</v>
      </c>
      <c r="AC9" s="24">
        <f t="shared" ref="AC9:AC18" si="7">SUM(Q9:AB9)</f>
        <v>4967.5</v>
      </c>
    </row>
    <row r="10" spans="1:250" s="10" customFormat="1" ht="15.6">
      <c r="A10" s="17" t="s">
        <v>21</v>
      </c>
      <c r="B10" s="18" t="s">
        <v>22</v>
      </c>
      <c r="C10" s="19" t="s">
        <v>17</v>
      </c>
      <c r="D10" s="24">
        <f t="shared" ref="D10:M10" si="8">D25+D41</f>
        <v>0</v>
      </c>
      <c r="E10" s="24">
        <f t="shared" si="8"/>
        <v>0</v>
      </c>
      <c r="F10" s="24">
        <f t="shared" si="8"/>
        <v>0</v>
      </c>
      <c r="G10" s="24">
        <f t="shared" si="8"/>
        <v>0</v>
      </c>
      <c r="H10" s="24">
        <f t="shared" si="8"/>
        <v>0</v>
      </c>
      <c r="I10" s="24">
        <f t="shared" si="8"/>
        <v>0</v>
      </c>
      <c r="J10" s="24">
        <f t="shared" si="8"/>
        <v>0</v>
      </c>
      <c r="K10" s="24">
        <f t="shared" si="8"/>
        <v>0</v>
      </c>
      <c r="L10" s="24">
        <f t="shared" si="8"/>
        <v>0</v>
      </c>
      <c r="M10" s="24">
        <f t="shared" si="8"/>
        <v>0</v>
      </c>
      <c r="N10" s="24">
        <f t="shared" si="1"/>
        <v>0</v>
      </c>
      <c r="O10" s="24">
        <f t="shared" si="1"/>
        <v>0</v>
      </c>
      <c r="P10" s="24">
        <f t="shared" si="5"/>
        <v>0</v>
      </c>
      <c r="Q10" s="24">
        <f t="shared" si="2"/>
        <v>0</v>
      </c>
      <c r="R10" s="24">
        <f t="shared" si="2"/>
        <v>0</v>
      </c>
      <c r="S10" s="24">
        <f t="shared" si="2"/>
        <v>0</v>
      </c>
      <c r="T10" s="24">
        <f t="shared" si="2"/>
        <v>0</v>
      </c>
      <c r="U10" s="24">
        <f t="shared" si="2"/>
        <v>0</v>
      </c>
      <c r="V10" s="24">
        <f t="shared" ref="V10:AB10" si="9">V25+V41</f>
        <v>0</v>
      </c>
      <c r="W10" s="24">
        <f t="shared" si="9"/>
        <v>0</v>
      </c>
      <c r="X10" s="24">
        <f t="shared" si="9"/>
        <v>0</v>
      </c>
      <c r="Y10" s="24">
        <f t="shared" si="9"/>
        <v>0</v>
      </c>
      <c r="Z10" s="24">
        <f t="shared" si="9"/>
        <v>0</v>
      </c>
      <c r="AA10" s="24">
        <f t="shared" si="9"/>
        <v>0</v>
      </c>
      <c r="AB10" s="24">
        <f t="shared" si="9"/>
        <v>0</v>
      </c>
      <c r="AC10" s="24">
        <f t="shared" si="7"/>
        <v>0</v>
      </c>
    </row>
    <row r="11" spans="1:250" s="10" customFormat="1" ht="15.6">
      <c r="A11" s="17" t="s">
        <v>23</v>
      </c>
      <c r="B11" s="18" t="s">
        <v>24</v>
      </c>
      <c r="C11" s="19" t="s">
        <v>17</v>
      </c>
      <c r="D11" s="24">
        <f t="shared" ref="D11:M11" si="10">D26+D42</f>
        <v>0</v>
      </c>
      <c r="E11" s="24">
        <f t="shared" si="10"/>
        <v>1</v>
      </c>
      <c r="F11" s="24">
        <f t="shared" si="10"/>
        <v>0</v>
      </c>
      <c r="G11" s="24">
        <f t="shared" si="10"/>
        <v>0</v>
      </c>
      <c r="H11" s="24">
        <f t="shared" si="10"/>
        <v>0</v>
      </c>
      <c r="I11" s="24">
        <f t="shared" si="10"/>
        <v>2</v>
      </c>
      <c r="J11" s="24">
        <f t="shared" si="10"/>
        <v>2</v>
      </c>
      <c r="K11" s="24">
        <f t="shared" si="10"/>
        <v>0</v>
      </c>
      <c r="L11" s="24">
        <f t="shared" si="10"/>
        <v>0</v>
      </c>
      <c r="M11" s="24">
        <f t="shared" si="10"/>
        <v>1</v>
      </c>
      <c r="N11" s="24">
        <f t="shared" si="1"/>
        <v>0</v>
      </c>
      <c r="O11" s="24">
        <f t="shared" si="1"/>
        <v>0</v>
      </c>
      <c r="P11" s="24">
        <f t="shared" si="5"/>
        <v>6</v>
      </c>
      <c r="Q11" s="24">
        <f t="shared" si="2"/>
        <v>2</v>
      </c>
      <c r="R11" s="24">
        <f t="shared" si="2"/>
        <v>0</v>
      </c>
      <c r="S11" s="24">
        <f t="shared" si="2"/>
        <v>0</v>
      </c>
      <c r="T11" s="24">
        <f t="shared" si="2"/>
        <v>0</v>
      </c>
      <c r="U11" s="24">
        <f t="shared" si="2"/>
        <v>0</v>
      </c>
      <c r="V11" s="24">
        <f t="shared" ref="V11:AB11" si="11">V26+V42</f>
        <v>4</v>
      </c>
      <c r="W11" s="24">
        <f t="shared" si="11"/>
        <v>0</v>
      </c>
      <c r="X11" s="24">
        <f t="shared" si="11"/>
        <v>1</v>
      </c>
      <c r="Y11" s="24">
        <f t="shared" si="11"/>
        <v>0</v>
      </c>
      <c r="Z11" s="24">
        <f t="shared" si="11"/>
        <v>2</v>
      </c>
      <c r="AA11" s="24">
        <f t="shared" si="11"/>
        <v>0</v>
      </c>
      <c r="AB11" s="24">
        <f t="shared" si="11"/>
        <v>3</v>
      </c>
      <c r="AC11" s="24">
        <f t="shared" si="7"/>
        <v>12</v>
      </c>
    </row>
    <row r="12" spans="1:250" s="10" customFormat="1" ht="15.6">
      <c r="A12" s="17" t="s">
        <v>25</v>
      </c>
      <c r="B12" s="18" t="s">
        <v>26</v>
      </c>
      <c r="C12" s="19" t="s">
        <v>20</v>
      </c>
      <c r="D12" s="24">
        <f t="shared" ref="D12:M12" si="12">D27+D43</f>
        <v>0</v>
      </c>
      <c r="E12" s="24">
        <f t="shared" si="12"/>
        <v>150</v>
      </c>
      <c r="F12" s="24">
        <f t="shared" si="12"/>
        <v>0</v>
      </c>
      <c r="G12" s="24">
        <f t="shared" si="12"/>
        <v>0</v>
      </c>
      <c r="H12" s="24">
        <f t="shared" si="12"/>
        <v>0</v>
      </c>
      <c r="I12" s="24">
        <f t="shared" si="12"/>
        <v>301</v>
      </c>
      <c r="J12" s="24">
        <f t="shared" si="12"/>
        <v>1300</v>
      </c>
      <c r="K12" s="24">
        <f t="shared" si="12"/>
        <v>0</v>
      </c>
      <c r="L12" s="24">
        <f t="shared" si="12"/>
        <v>0</v>
      </c>
      <c r="M12" s="24">
        <f t="shared" si="12"/>
        <v>150</v>
      </c>
      <c r="N12" s="24">
        <f t="shared" si="1"/>
        <v>0</v>
      </c>
      <c r="O12" s="24">
        <f t="shared" si="1"/>
        <v>0</v>
      </c>
      <c r="P12" s="24">
        <f t="shared" si="5"/>
        <v>1901</v>
      </c>
      <c r="Q12" s="24">
        <f t="shared" si="2"/>
        <v>450</v>
      </c>
      <c r="R12" s="24">
        <f t="shared" si="2"/>
        <v>0</v>
      </c>
      <c r="S12" s="24">
        <f t="shared" si="2"/>
        <v>0</v>
      </c>
      <c r="T12" s="24">
        <f t="shared" si="2"/>
        <v>0</v>
      </c>
      <c r="U12" s="24">
        <f t="shared" si="2"/>
        <v>0</v>
      </c>
      <c r="V12" s="38">
        <f t="shared" ref="V12:AB12" si="13">V27+V43</f>
        <v>307.5</v>
      </c>
      <c r="W12" s="38">
        <f t="shared" si="13"/>
        <v>0</v>
      </c>
      <c r="X12" s="38">
        <f t="shared" si="13"/>
        <v>3</v>
      </c>
      <c r="Y12" s="24">
        <f t="shared" si="13"/>
        <v>0</v>
      </c>
      <c r="Z12" s="24">
        <f t="shared" si="13"/>
        <v>3102</v>
      </c>
      <c r="AA12" s="24">
        <f t="shared" si="13"/>
        <v>0</v>
      </c>
      <c r="AB12" s="24">
        <f t="shared" si="13"/>
        <v>805</v>
      </c>
      <c r="AC12" s="24">
        <f t="shared" si="7"/>
        <v>4667.5</v>
      </c>
    </row>
    <row r="13" spans="1:250" s="10" customFormat="1" ht="15.6">
      <c r="A13" s="17" t="s">
        <v>27</v>
      </c>
      <c r="B13" s="18" t="s">
        <v>28</v>
      </c>
      <c r="C13" s="19" t="s">
        <v>37</v>
      </c>
      <c r="D13" s="27">
        <f t="shared" ref="D13:M13" si="14">D28+D44</f>
        <v>0</v>
      </c>
      <c r="E13" s="27">
        <f t="shared" si="14"/>
        <v>41401.5</v>
      </c>
      <c r="F13" s="27">
        <f t="shared" si="14"/>
        <v>0</v>
      </c>
      <c r="G13" s="27">
        <f t="shared" si="14"/>
        <v>0</v>
      </c>
      <c r="H13" s="27">
        <f t="shared" si="14"/>
        <v>0</v>
      </c>
      <c r="I13" s="27">
        <f t="shared" si="14"/>
        <v>83353</v>
      </c>
      <c r="J13" s="27">
        <f t="shared" si="14"/>
        <v>2088558.03</v>
      </c>
      <c r="K13" s="27">
        <f t="shared" si="14"/>
        <v>0</v>
      </c>
      <c r="L13" s="27">
        <f t="shared" si="14"/>
        <v>0</v>
      </c>
      <c r="M13" s="27">
        <f t="shared" si="14"/>
        <v>41401.5</v>
      </c>
      <c r="N13" s="27">
        <f t="shared" si="1"/>
        <v>0</v>
      </c>
      <c r="O13" s="27">
        <f t="shared" si="1"/>
        <v>0</v>
      </c>
      <c r="P13" s="24">
        <f t="shared" si="5"/>
        <v>2254714.0300000003</v>
      </c>
      <c r="Q13" s="27">
        <f t="shared" si="2"/>
        <v>141534</v>
      </c>
      <c r="R13" s="27">
        <f t="shared" si="2"/>
        <v>0</v>
      </c>
      <c r="S13" s="27">
        <f t="shared" si="2"/>
        <v>0</v>
      </c>
      <c r="T13" s="27">
        <f t="shared" si="2"/>
        <v>0</v>
      </c>
      <c r="U13" s="27">
        <f t="shared" si="2"/>
        <v>0</v>
      </c>
      <c r="V13" s="27">
        <f t="shared" ref="V13:AB13" si="15">V28+V44</f>
        <v>96006</v>
      </c>
      <c r="W13" s="27">
        <f t="shared" si="15"/>
        <v>0</v>
      </c>
      <c r="X13" s="27">
        <f t="shared" si="15"/>
        <v>943.56</v>
      </c>
      <c r="Y13" s="27">
        <f t="shared" si="15"/>
        <v>0</v>
      </c>
      <c r="Z13" s="24">
        <f t="shared" si="15"/>
        <v>35483290.659999996</v>
      </c>
      <c r="AA13" s="27">
        <f t="shared" si="15"/>
        <v>0</v>
      </c>
      <c r="AB13" s="27">
        <f t="shared" si="15"/>
        <v>243977.95</v>
      </c>
      <c r="AC13" s="24">
        <f t="shared" si="7"/>
        <v>35965752.170000002</v>
      </c>
    </row>
    <row r="14" spans="1:250" s="10" customFormat="1" ht="15.6">
      <c r="A14" s="17" t="s">
        <v>29</v>
      </c>
      <c r="B14" s="18" t="s">
        <v>30</v>
      </c>
      <c r="C14" s="19" t="s">
        <v>17</v>
      </c>
      <c r="D14" s="24">
        <f t="shared" ref="D14:M14" si="16">D29+D45</f>
        <v>0</v>
      </c>
      <c r="E14" s="24">
        <f t="shared" si="16"/>
        <v>1</v>
      </c>
      <c r="F14" s="24">
        <f t="shared" si="16"/>
        <v>0</v>
      </c>
      <c r="G14" s="24">
        <f t="shared" si="16"/>
        <v>0</v>
      </c>
      <c r="H14" s="24">
        <f t="shared" si="16"/>
        <v>0</v>
      </c>
      <c r="I14" s="24">
        <f t="shared" si="16"/>
        <v>1</v>
      </c>
      <c r="J14" s="24">
        <f t="shared" si="16"/>
        <v>0</v>
      </c>
      <c r="K14" s="24">
        <f t="shared" si="16"/>
        <v>0</v>
      </c>
      <c r="L14" s="24">
        <f t="shared" si="16"/>
        <v>0</v>
      </c>
      <c r="M14" s="24">
        <f t="shared" si="16"/>
        <v>1</v>
      </c>
      <c r="N14" s="24">
        <f t="shared" si="1"/>
        <v>0</v>
      </c>
      <c r="O14" s="24">
        <f t="shared" si="1"/>
        <v>1</v>
      </c>
      <c r="P14" s="24">
        <f t="shared" si="5"/>
        <v>4</v>
      </c>
      <c r="Q14" s="24">
        <f t="shared" ref="Q14:U15" si="17">Q29+Q45</f>
        <v>1</v>
      </c>
      <c r="R14" s="24">
        <f t="shared" si="17"/>
        <v>0</v>
      </c>
      <c r="S14" s="24">
        <f t="shared" si="17"/>
        <v>1</v>
      </c>
      <c r="T14" s="24">
        <f t="shared" si="17"/>
        <v>0</v>
      </c>
      <c r="U14" s="24">
        <f t="shared" si="17"/>
        <v>0</v>
      </c>
      <c r="V14" s="24">
        <f t="shared" ref="V14:AB14" si="18">V29+V45</f>
        <v>0</v>
      </c>
      <c r="W14" s="24">
        <f t="shared" si="18"/>
        <v>3</v>
      </c>
      <c r="X14" s="24">
        <f t="shared" si="18"/>
        <v>0</v>
      </c>
      <c r="Y14" s="24">
        <f t="shared" si="18"/>
        <v>0</v>
      </c>
      <c r="Z14" s="24">
        <f t="shared" si="18"/>
        <v>0</v>
      </c>
      <c r="AA14" s="24">
        <f t="shared" si="18"/>
        <v>0</v>
      </c>
      <c r="AB14" s="24">
        <f t="shared" si="18"/>
        <v>3</v>
      </c>
      <c r="AC14" s="24">
        <f t="shared" si="7"/>
        <v>8</v>
      </c>
    </row>
    <row r="15" spans="1:250" s="10" customFormat="1" ht="15.6">
      <c r="A15" s="17" t="s">
        <v>31</v>
      </c>
      <c r="B15" s="18" t="s">
        <v>32</v>
      </c>
      <c r="C15" s="19" t="s">
        <v>20</v>
      </c>
      <c r="D15" s="24">
        <f t="shared" ref="D15:M15" si="19">D30+D46</f>
        <v>0</v>
      </c>
      <c r="E15" s="24">
        <f t="shared" si="19"/>
        <v>150</v>
      </c>
      <c r="F15" s="24">
        <f t="shared" si="19"/>
        <v>0</v>
      </c>
      <c r="G15" s="24">
        <f t="shared" si="19"/>
        <v>0</v>
      </c>
      <c r="H15" s="24">
        <f t="shared" si="19"/>
        <v>0</v>
      </c>
      <c r="I15" s="24">
        <f t="shared" si="19"/>
        <v>1</v>
      </c>
      <c r="J15" s="24">
        <f t="shared" si="19"/>
        <v>0</v>
      </c>
      <c r="K15" s="24">
        <f t="shared" si="19"/>
        <v>0</v>
      </c>
      <c r="L15" s="24">
        <f t="shared" si="19"/>
        <v>0</v>
      </c>
      <c r="M15" s="24">
        <f t="shared" si="19"/>
        <v>300</v>
      </c>
      <c r="N15" s="24">
        <f t="shared" si="1"/>
        <v>0</v>
      </c>
      <c r="O15" s="24">
        <f t="shared" si="1"/>
        <v>300</v>
      </c>
      <c r="P15" s="24">
        <f t="shared" si="5"/>
        <v>751</v>
      </c>
      <c r="Q15" s="24">
        <f t="shared" si="17"/>
        <v>150</v>
      </c>
      <c r="R15" s="24">
        <f t="shared" si="17"/>
        <v>0</v>
      </c>
      <c r="S15" s="24">
        <f t="shared" si="17"/>
        <v>300</v>
      </c>
      <c r="T15" s="24">
        <f t="shared" si="17"/>
        <v>0</v>
      </c>
      <c r="U15" s="24">
        <f t="shared" si="17"/>
        <v>0</v>
      </c>
      <c r="V15" s="24">
        <f t="shared" ref="V15:AB15" si="20">V30+V46</f>
        <v>0</v>
      </c>
      <c r="W15" s="38">
        <f t="shared" si="20"/>
        <v>7.5</v>
      </c>
      <c r="X15" s="24">
        <f t="shared" si="20"/>
        <v>0</v>
      </c>
      <c r="Y15" s="24">
        <f t="shared" si="20"/>
        <v>0</v>
      </c>
      <c r="Z15" s="24">
        <f t="shared" si="20"/>
        <v>0</v>
      </c>
      <c r="AA15" s="24">
        <f t="shared" si="20"/>
        <v>0</v>
      </c>
      <c r="AB15" s="24">
        <f t="shared" si="20"/>
        <v>505</v>
      </c>
      <c r="AC15" s="24">
        <f>SUM(Q15:AB15)</f>
        <v>962.5</v>
      </c>
    </row>
    <row r="16" spans="1:250" s="10" customFormat="1" ht="15.6">
      <c r="A16" s="17" t="s">
        <v>40</v>
      </c>
      <c r="B16" s="18" t="s">
        <v>38</v>
      </c>
      <c r="C16" s="19" t="s">
        <v>17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f>M31+M47</f>
        <v>1</v>
      </c>
      <c r="N16" s="24">
        <f t="shared" si="1"/>
        <v>0</v>
      </c>
      <c r="O16" s="24">
        <f t="shared" si="1"/>
        <v>1</v>
      </c>
      <c r="P16" s="24">
        <f t="shared" si="5"/>
        <v>2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f t="shared" si="7"/>
        <v>0</v>
      </c>
    </row>
    <row r="17" spans="1:29" s="10" customFormat="1" ht="15.6">
      <c r="A17" s="17" t="s">
        <v>41</v>
      </c>
      <c r="B17" s="18" t="s">
        <v>39</v>
      </c>
      <c r="C17" s="19" t="s">
        <v>20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f>M32+M48</f>
        <v>1000</v>
      </c>
      <c r="N17" s="24">
        <f t="shared" si="1"/>
        <v>0</v>
      </c>
      <c r="O17" s="24">
        <f t="shared" si="1"/>
        <v>150</v>
      </c>
      <c r="P17" s="24">
        <f t="shared" si="5"/>
        <v>1150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f t="shared" si="7"/>
        <v>0</v>
      </c>
    </row>
    <row r="18" spans="1:29" s="10" customFormat="1" ht="16.2" thickBot="1">
      <c r="A18" s="20" t="s">
        <v>42</v>
      </c>
      <c r="B18" s="21" t="s">
        <v>43</v>
      </c>
      <c r="C18" s="22" t="s">
        <v>37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24">
        <f>M33+M49</f>
        <v>276010</v>
      </c>
      <c r="N18" s="24">
        <f t="shared" si="1"/>
        <v>0</v>
      </c>
      <c r="O18" s="27">
        <f t="shared" si="1"/>
        <v>41401.5</v>
      </c>
      <c r="P18" s="24">
        <f t="shared" si="5"/>
        <v>317411.5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24">
        <v>0</v>
      </c>
      <c r="AA18" s="33">
        <v>0</v>
      </c>
      <c r="AB18" s="33">
        <v>0</v>
      </c>
      <c r="AC18" s="24">
        <f t="shared" si="7"/>
        <v>0</v>
      </c>
    </row>
    <row r="19" spans="1:29" s="10" customFormat="1" ht="11.4" customHeight="1">
      <c r="A19" s="7"/>
      <c r="B19" s="7"/>
      <c r="C19" s="7"/>
      <c r="D19" s="8"/>
      <c r="E19" s="8"/>
      <c r="F19" s="8"/>
      <c r="G19" s="8"/>
      <c r="H19" s="9"/>
      <c r="I19" s="9"/>
      <c r="J19" s="9"/>
      <c r="K19" s="9"/>
      <c r="L19" s="9"/>
      <c r="M19" s="9"/>
      <c r="N19" s="9"/>
      <c r="O19" s="9"/>
      <c r="P19" s="9"/>
      <c r="Q19" s="8"/>
      <c r="R19" s="8"/>
      <c r="S19" s="8"/>
      <c r="T19" s="8"/>
      <c r="U19" s="9"/>
      <c r="V19" s="9"/>
      <c r="W19" s="9"/>
      <c r="X19" s="9"/>
      <c r="Y19" s="9"/>
      <c r="Z19" s="9"/>
      <c r="AA19" s="9"/>
      <c r="AB19" s="9"/>
    </row>
    <row r="20" spans="1:29" ht="16.2" thickBot="1">
      <c r="A20" s="11"/>
      <c r="B20" s="15" t="s">
        <v>35</v>
      </c>
      <c r="C20" s="12"/>
      <c r="D20" s="13"/>
      <c r="E20" s="13"/>
      <c r="F20" s="13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13"/>
      <c r="R20" s="13"/>
      <c r="S20" s="13"/>
      <c r="T20" s="13"/>
      <c r="U20" s="14"/>
      <c r="V20" s="14"/>
      <c r="W20" s="14"/>
      <c r="X20" s="14"/>
      <c r="Y20" s="14"/>
      <c r="Z20" s="14"/>
      <c r="AA20" s="14"/>
      <c r="AB20" s="14"/>
    </row>
    <row r="21" spans="1:29" ht="15.6" customHeight="1">
      <c r="A21" s="45" t="s">
        <v>0</v>
      </c>
      <c r="B21" s="43" t="s">
        <v>1</v>
      </c>
      <c r="C21" s="43" t="s">
        <v>2</v>
      </c>
      <c r="D21" s="41">
        <f>D6</f>
        <v>2015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2"/>
      <c r="P21" s="39" t="s">
        <v>44</v>
      </c>
      <c r="Q21" s="41">
        <f>Q6</f>
        <v>2016</v>
      </c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2"/>
      <c r="AC21" s="39" t="s">
        <v>45</v>
      </c>
    </row>
    <row r="22" spans="1:29" ht="31.2">
      <c r="A22" s="46"/>
      <c r="B22" s="44"/>
      <c r="C22" s="44"/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  <c r="N22" s="1" t="s">
        <v>13</v>
      </c>
      <c r="O22" s="16" t="s">
        <v>14</v>
      </c>
      <c r="P22" s="40"/>
      <c r="Q22" s="1" t="s">
        <v>3</v>
      </c>
      <c r="R22" s="1" t="s">
        <v>4</v>
      </c>
      <c r="S22" s="1" t="s">
        <v>5</v>
      </c>
      <c r="T22" s="1" t="s">
        <v>6</v>
      </c>
      <c r="U22" s="1" t="s">
        <v>7</v>
      </c>
      <c r="V22" s="1" t="s">
        <v>8</v>
      </c>
      <c r="W22" s="1" t="s">
        <v>9</v>
      </c>
      <c r="X22" s="1" t="s">
        <v>10</v>
      </c>
      <c r="Y22" s="1" t="s">
        <v>11</v>
      </c>
      <c r="Z22" s="1" t="s">
        <v>12</v>
      </c>
      <c r="AA22" s="1" t="s">
        <v>13</v>
      </c>
      <c r="AB22" s="16" t="s">
        <v>14</v>
      </c>
      <c r="AC22" s="40"/>
    </row>
    <row r="23" spans="1:29" ht="15.6">
      <c r="A23" s="17" t="s">
        <v>15</v>
      </c>
      <c r="B23" s="18" t="s">
        <v>16</v>
      </c>
      <c r="C23" s="19" t="s">
        <v>17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1</v>
      </c>
      <c r="J23" s="25">
        <v>2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f>SUM(D23:O23)</f>
        <v>3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f>SUM(Q23:AB23)</f>
        <v>0</v>
      </c>
    </row>
    <row r="24" spans="1:29" ht="15.6">
      <c r="A24" s="17" t="s">
        <v>18</v>
      </c>
      <c r="B24" s="18" t="s">
        <v>19</v>
      </c>
      <c r="C24" s="19" t="s">
        <v>20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300</v>
      </c>
      <c r="J24" s="25">
        <v>1300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f t="shared" ref="P24:P33" si="21">SUM(D24:O24)</f>
        <v>1600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f t="shared" ref="AC24:AC33" si="22">SUM(Q24:AB24)</f>
        <v>0</v>
      </c>
    </row>
    <row r="25" spans="1:29" ht="15.6">
      <c r="A25" s="17" t="s">
        <v>21</v>
      </c>
      <c r="B25" s="18" t="s">
        <v>22</v>
      </c>
      <c r="C25" s="19" t="s">
        <v>17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f t="shared" si="21"/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f t="shared" si="22"/>
        <v>0</v>
      </c>
    </row>
    <row r="26" spans="1:29" ht="15.6">
      <c r="A26" s="17" t="s">
        <v>23</v>
      </c>
      <c r="B26" s="18" t="s">
        <v>24</v>
      </c>
      <c r="C26" s="19" t="s">
        <v>17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1</v>
      </c>
      <c r="J26" s="25">
        <v>2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f t="shared" si="21"/>
        <v>3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f t="shared" si="22"/>
        <v>0</v>
      </c>
    </row>
    <row r="27" spans="1:29" ht="15.6">
      <c r="A27" s="17" t="s">
        <v>25</v>
      </c>
      <c r="B27" s="18" t="s">
        <v>26</v>
      </c>
      <c r="C27" s="19" t="s">
        <v>20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300</v>
      </c>
      <c r="J27" s="25">
        <v>1300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f t="shared" si="21"/>
        <v>1600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f t="shared" si="22"/>
        <v>0</v>
      </c>
    </row>
    <row r="28" spans="1:29" ht="15.6">
      <c r="A28" s="17" t="s">
        <v>27</v>
      </c>
      <c r="B28" s="18" t="s">
        <v>28</v>
      </c>
      <c r="C28" s="19" t="s">
        <v>37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82803</v>
      </c>
      <c r="J28" s="26">
        <f>276010+1812548.03</f>
        <v>2088558.03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5">
        <f t="shared" si="21"/>
        <v>2171361.0300000003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5">
        <f t="shared" si="22"/>
        <v>0</v>
      </c>
    </row>
    <row r="29" spans="1:29" ht="15.6">
      <c r="A29" s="17" t="s">
        <v>29</v>
      </c>
      <c r="B29" s="18" t="s">
        <v>30</v>
      </c>
      <c r="C29" s="19" t="s">
        <v>17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1</v>
      </c>
      <c r="N29" s="25">
        <v>0</v>
      </c>
      <c r="O29" s="25">
        <v>1</v>
      </c>
      <c r="P29" s="25">
        <f t="shared" si="21"/>
        <v>2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f t="shared" si="22"/>
        <v>0</v>
      </c>
    </row>
    <row r="30" spans="1:29" ht="15.6">
      <c r="A30" s="17" t="s">
        <v>31</v>
      </c>
      <c r="B30" s="18" t="s">
        <v>32</v>
      </c>
      <c r="C30" s="19" t="s">
        <v>20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300</v>
      </c>
      <c r="N30" s="25">
        <v>0</v>
      </c>
      <c r="O30" s="25">
        <v>300</v>
      </c>
      <c r="P30" s="25">
        <f t="shared" si="21"/>
        <v>600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f t="shared" si="22"/>
        <v>0</v>
      </c>
    </row>
    <row r="31" spans="1:29" ht="15.6">
      <c r="A31" s="17" t="s">
        <v>40</v>
      </c>
      <c r="B31" s="18" t="s">
        <v>38</v>
      </c>
      <c r="C31" s="19" t="s">
        <v>17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1</v>
      </c>
      <c r="N31" s="25">
        <v>0</v>
      </c>
      <c r="O31" s="25">
        <v>0</v>
      </c>
      <c r="P31" s="25">
        <f t="shared" si="21"/>
        <v>1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f t="shared" si="22"/>
        <v>0</v>
      </c>
    </row>
    <row r="32" spans="1:29" ht="15.6">
      <c r="A32" s="17" t="s">
        <v>41</v>
      </c>
      <c r="B32" s="18" t="s">
        <v>39</v>
      </c>
      <c r="C32" s="19" t="s">
        <v>20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1000</v>
      </c>
      <c r="N32" s="25">
        <v>0</v>
      </c>
      <c r="O32" s="25">
        <v>0</v>
      </c>
      <c r="P32" s="25">
        <f t="shared" si="21"/>
        <v>1000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f t="shared" si="22"/>
        <v>0</v>
      </c>
    </row>
    <row r="33" spans="1:29" ht="16.2" thickBot="1">
      <c r="A33" s="20" t="s">
        <v>42</v>
      </c>
      <c r="B33" s="21" t="s">
        <v>43</v>
      </c>
      <c r="C33" s="22" t="s">
        <v>37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276010</v>
      </c>
      <c r="N33" s="32">
        <v>0</v>
      </c>
      <c r="O33" s="32">
        <v>0</v>
      </c>
      <c r="P33" s="25">
        <f t="shared" si="21"/>
        <v>276010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25">
        <f t="shared" si="22"/>
        <v>0</v>
      </c>
    </row>
    <row r="34" spans="1:29">
      <c r="A34" s="10"/>
      <c r="B34" s="10"/>
      <c r="C34" s="10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9" ht="15.6">
      <c r="A35" s="11"/>
      <c r="B35" s="12"/>
      <c r="C35" s="10"/>
      <c r="D35" s="13"/>
      <c r="E35" s="13"/>
      <c r="F35" s="13"/>
      <c r="G35" s="13"/>
      <c r="H35" s="14"/>
      <c r="I35" s="14"/>
      <c r="J35" s="14"/>
      <c r="K35" s="14"/>
      <c r="L35" s="14"/>
      <c r="M35" s="14"/>
      <c r="N35" s="14"/>
      <c r="O35" s="14"/>
      <c r="P35" s="14"/>
      <c r="Q35" s="13"/>
      <c r="R35" s="13"/>
      <c r="S35" s="13"/>
      <c r="T35" s="13"/>
      <c r="U35" s="14"/>
      <c r="V35" s="14"/>
      <c r="W35" s="14"/>
      <c r="X35" s="14"/>
      <c r="Y35" s="14"/>
      <c r="Z35" s="14"/>
      <c r="AA35" s="14"/>
      <c r="AB35" s="14"/>
    </row>
    <row r="36" spans="1:29" ht="16.2" thickBot="1">
      <c r="A36" s="11"/>
      <c r="B36" s="23" t="s">
        <v>36</v>
      </c>
      <c r="C36" s="12"/>
      <c r="D36" s="13"/>
      <c r="E36" s="13"/>
      <c r="F36" s="13"/>
      <c r="G36" s="13"/>
      <c r="H36" s="14"/>
      <c r="I36" s="14"/>
      <c r="J36" s="14"/>
      <c r="K36" s="14"/>
      <c r="L36" s="14"/>
      <c r="M36" s="14"/>
      <c r="N36" s="14"/>
      <c r="O36" s="14"/>
      <c r="P36" s="14"/>
      <c r="Q36" s="13"/>
      <c r="R36" s="13"/>
      <c r="S36" s="13"/>
      <c r="T36" s="13"/>
      <c r="U36" s="14"/>
      <c r="V36" s="14"/>
      <c r="W36" s="14"/>
      <c r="X36" s="14"/>
      <c r="Y36" s="14"/>
      <c r="Z36" s="14"/>
      <c r="AA36" s="14"/>
      <c r="AB36" s="14"/>
    </row>
    <row r="37" spans="1:29" ht="15.6" customHeight="1">
      <c r="A37" s="45" t="s">
        <v>0</v>
      </c>
      <c r="B37" s="43" t="s">
        <v>1</v>
      </c>
      <c r="C37" s="43" t="s">
        <v>2</v>
      </c>
      <c r="D37" s="41">
        <f>D6</f>
        <v>2015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2"/>
      <c r="P37" s="39" t="s">
        <v>44</v>
      </c>
      <c r="Q37" s="41">
        <f>Q6</f>
        <v>2016</v>
      </c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2"/>
      <c r="AC37" s="39" t="s">
        <v>45</v>
      </c>
    </row>
    <row r="38" spans="1:29" ht="31.2">
      <c r="A38" s="46"/>
      <c r="B38" s="44"/>
      <c r="C38" s="44"/>
      <c r="D38" s="1" t="s">
        <v>3</v>
      </c>
      <c r="E38" s="1" t="s">
        <v>4</v>
      </c>
      <c r="F38" s="1" t="s">
        <v>5</v>
      </c>
      <c r="G38" s="1" t="s">
        <v>6</v>
      </c>
      <c r="H38" s="1" t="s">
        <v>7</v>
      </c>
      <c r="I38" s="1" t="s">
        <v>8</v>
      </c>
      <c r="J38" s="1" t="s">
        <v>9</v>
      </c>
      <c r="K38" s="1" t="s">
        <v>10</v>
      </c>
      <c r="L38" s="1" t="s">
        <v>11</v>
      </c>
      <c r="M38" s="1" t="s">
        <v>12</v>
      </c>
      <c r="N38" s="1" t="s">
        <v>13</v>
      </c>
      <c r="O38" s="16" t="s">
        <v>14</v>
      </c>
      <c r="P38" s="40"/>
      <c r="Q38" s="1" t="s">
        <v>3</v>
      </c>
      <c r="R38" s="1" t="s">
        <v>4</v>
      </c>
      <c r="S38" s="1" t="s">
        <v>5</v>
      </c>
      <c r="T38" s="1" t="s">
        <v>6</v>
      </c>
      <c r="U38" s="1" t="s">
        <v>7</v>
      </c>
      <c r="V38" s="1" t="s">
        <v>8</v>
      </c>
      <c r="W38" s="1" t="s">
        <v>9</v>
      </c>
      <c r="X38" s="1" t="s">
        <v>10</v>
      </c>
      <c r="Y38" s="1" t="s">
        <v>11</v>
      </c>
      <c r="Z38" s="1" t="s">
        <v>12</v>
      </c>
      <c r="AA38" s="1" t="s">
        <v>13</v>
      </c>
      <c r="AB38" s="16" t="s">
        <v>14</v>
      </c>
      <c r="AC38" s="40"/>
    </row>
    <row r="39" spans="1:29" ht="15.6">
      <c r="A39" s="17" t="s">
        <v>15</v>
      </c>
      <c r="B39" s="18" t="s">
        <v>16</v>
      </c>
      <c r="C39" s="19" t="s">
        <v>17</v>
      </c>
      <c r="D39" s="25">
        <v>0</v>
      </c>
      <c r="E39" s="25">
        <v>1</v>
      </c>
      <c r="F39" s="25">
        <v>0</v>
      </c>
      <c r="G39" s="25">
        <v>0</v>
      </c>
      <c r="H39" s="25">
        <v>0</v>
      </c>
      <c r="I39" s="25">
        <v>1</v>
      </c>
      <c r="J39" s="25">
        <v>0</v>
      </c>
      <c r="K39" s="25">
        <v>0</v>
      </c>
      <c r="L39" s="25">
        <v>0</v>
      </c>
      <c r="M39" s="25">
        <v>1</v>
      </c>
      <c r="N39" s="25">
        <v>0</v>
      </c>
      <c r="O39" s="25">
        <v>0</v>
      </c>
      <c r="P39" s="25">
        <f>SUM(D39:O39)</f>
        <v>3</v>
      </c>
      <c r="Q39" s="25">
        <v>2</v>
      </c>
      <c r="R39" s="25">
        <v>0</v>
      </c>
      <c r="S39" s="25">
        <v>0</v>
      </c>
      <c r="T39" s="25">
        <v>0</v>
      </c>
      <c r="U39" s="25">
        <v>0</v>
      </c>
      <c r="V39" s="25">
        <v>4</v>
      </c>
      <c r="W39" s="25">
        <v>1</v>
      </c>
      <c r="X39" s="25">
        <v>0</v>
      </c>
      <c r="Y39" s="25">
        <v>0</v>
      </c>
      <c r="Z39" s="25">
        <v>2</v>
      </c>
      <c r="AA39" s="25">
        <v>2</v>
      </c>
      <c r="AB39" s="25">
        <v>1</v>
      </c>
      <c r="AC39" s="25">
        <f>SUM(Q39:AB39)</f>
        <v>12</v>
      </c>
    </row>
    <row r="40" spans="1:29" ht="15.6">
      <c r="A40" s="17" t="s">
        <v>18</v>
      </c>
      <c r="B40" s="18" t="s">
        <v>19</v>
      </c>
      <c r="C40" s="19" t="s">
        <v>20</v>
      </c>
      <c r="D40" s="25">
        <v>0</v>
      </c>
      <c r="E40" s="25">
        <v>150</v>
      </c>
      <c r="F40" s="25">
        <v>0</v>
      </c>
      <c r="G40" s="25">
        <v>0</v>
      </c>
      <c r="H40" s="25">
        <v>0</v>
      </c>
      <c r="I40" s="25">
        <v>1</v>
      </c>
      <c r="J40" s="25">
        <v>0</v>
      </c>
      <c r="K40" s="25">
        <v>0</v>
      </c>
      <c r="L40" s="25">
        <v>0</v>
      </c>
      <c r="M40" s="25">
        <v>150</v>
      </c>
      <c r="N40" s="25">
        <v>0</v>
      </c>
      <c r="O40" s="25">
        <v>0</v>
      </c>
      <c r="P40" s="25">
        <f t="shared" ref="P40:P49" si="23">SUM(D40:O40)</f>
        <v>301</v>
      </c>
      <c r="Q40" s="25">
        <v>450</v>
      </c>
      <c r="R40" s="25">
        <v>0</v>
      </c>
      <c r="S40" s="25">
        <v>0</v>
      </c>
      <c r="T40" s="25">
        <v>0</v>
      </c>
      <c r="U40" s="25">
        <v>0</v>
      </c>
      <c r="V40" s="37">
        <v>607.5</v>
      </c>
      <c r="W40" s="25">
        <v>3</v>
      </c>
      <c r="X40" s="25">
        <v>0</v>
      </c>
      <c r="Y40" s="25">
        <v>0</v>
      </c>
      <c r="Z40" s="25">
        <f>2102+1000</f>
        <v>3102</v>
      </c>
      <c r="AA40" s="25">
        <f>105+100</f>
        <v>205</v>
      </c>
      <c r="AB40" s="25">
        <v>600</v>
      </c>
      <c r="AC40" s="25">
        <f t="shared" ref="AC40:AC49" si="24">SUM(Q40:AB40)</f>
        <v>4967.5</v>
      </c>
    </row>
    <row r="41" spans="1:29" ht="15.6">
      <c r="A41" s="17" t="s">
        <v>21</v>
      </c>
      <c r="B41" s="18" t="s">
        <v>22</v>
      </c>
      <c r="C41" s="19" t="s">
        <v>17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f t="shared" si="23"/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f t="shared" si="24"/>
        <v>0</v>
      </c>
    </row>
    <row r="42" spans="1:29" ht="15.6">
      <c r="A42" s="17" t="s">
        <v>23</v>
      </c>
      <c r="B42" s="18" t="s">
        <v>24</v>
      </c>
      <c r="C42" s="19" t="s">
        <v>17</v>
      </c>
      <c r="D42" s="25">
        <v>0</v>
      </c>
      <c r="E42" s="25">
        <v>1</v>
      </c>
      <c r="F42" s="25">
        <v>0</v>
      </c>
      <c r="G42" s="25">
        <v>0</v>
      </c>
      <c r="H42" s="25">
        <v>0</v>
      </c>
      <c r="I42" s="25">
        <v>1</v>
      </c>
      <c r="J42" s="25">
        <v>0</v>
      </c>
      <c r="K42" s="25">
        <v>0</v>
      </c>
      <c r="L42" s="25">
        <v>0</v>
      </c>
      <c r="M42" s="25">
        <v>1</v>
      </c>
      <c r="N42" s="25">
        <v>0</v>
      </c>
      <c r="O42" s="25">
        <v>0</v>
      </c>
      <c r="P42" s="25">
        <f t="shared" si="23"/>
        <v>3</v>
      </c>
      <c r="Q42" s="25">
        <v>2</v>
      </c>
      <c r="R42" s="25">
        <v>0</v>
      </c>
      <c r="S42" s="25">
        <v>0</v>
      </c>
      <c r="T42" s="25">
        <v>0</v>
      </c>
      <c r="U42" s="25">
        <v>0</v>
      </c>
      <c r="V42" s="25">
        <v>4</v>
      </c>
      <c r="W42" s="25">
        <v>0</v>
      </c>
      <c r="X42" s="25">
        <v>1</v>
      </c>
      <c r="Y42" s="25">
        <v>0</v>
      </c>
      <c r="Z42" s="25">
        <v>2</v>
      </c>
      <c r="AA42" s="25">
        <v>0</v>
      </c>
      <c r="AB42" s="25">
        <f>2+1</f>
        <v>3</v>
      </c>
      <c r="AC42" s="25">
        <f t="shared" si="24"/>
        <v>12</v>
      </c>
    </row>
    <row r="43" spans="1:29" ht="15.6">
      <c r="A43" s="17" t="s">
        <v>25</v>
      </c>
      <c r="B43" s="18" t="s">
        <v>26</v>
      </c>
      <c r="C43" s="19" t="s">
        <v>20</v>
      </c>
      <c r="D43" s="25">
        <v>0</v>
      </c>
      <c r="E43" s="25">
        <v>150</v>
      </c>
      <c r="F43" s="25">
        <v>0</v>
      </c>
      <c r="G43" s="25">
        <v>0</v>
      </c>
      <c r="H43" s="25">
        <v>0</v>
      </c>
      <c r="I43" s="25">
        <v>1</v>
      </c>
      <c r="J43" s="25">
        <v>0</v>
      </c>
      <c r="K43" s="25">
        <v>0</v>
      </c>
      <c r="L43" s="25">
        <v>0</v>
      </c>
      <c r="M43" s="25">
        <v>150</v>
      </c>
      <c r="N43" s="25">
        <v>0</v>
      </c>
      <c r="O43" s="25">
        <v>0</v>
      </c>
      <c r="P43" s="25">
        <f t="shared" si="23"/>
        <v>301</v>
      </c>
      <c r="Q43" s="25">
        <v>450</v>
      </c>
      <c r="R43" s="25">
        <v>0</v>
      </c>
      <c r="S43" s="25">
        <v>0</v>
      </c>
      <c r="T43" s="25">
        <v>0</v>
      </c>
      <c r="U43" s="25">
        <v>0</v>
      </c>
      <c r="V43" s="37">
        <v>307.5</v>
      </c>
      <c r="W43" s="25">
        <v>0</v>
      </c>
      <c r="X43" s="25">
        <v>3</v>
      </c>
      <c r="Y43" s="25">
        <v>0</v>
      </c>
      <c r="Z43" s="25">
        <f>Z40</f>
        <v>3102</v>
      </c>
      <c r="AA43" s="25">
        <v>0</v>
      </c>
      <c r="AB43" s="25">
        <f>105+100+600</f>
        <v>805</v>
      </c>
      <c r="AC43" s="25">
        <f t="shared" si="24"/>
        <v>4667.5</v>
      </c>
    </row>
    <row r="44" spans="1:29" ht="15.6">
      <c r="A44" s="17" t="s">
        <v>27</v>
      </c>
      <c r="B44" s="18" t="s">
        <v>28</v>
      </c>
      <c r="C44" s="19" t="s">
        <v>37</v>
      </c>
      <c r="D44" s="26">
        <v>0</v>
      </c>
      <c r="E44" s="26">
        <v>41401.5</v>
      </c>
      <c r="F44" s="26">
        <v>0</v>
      </c>
      <c r="G44" s="26">
        <v>0</v>
      </c>
      <c r="H44" s="26">
        <v>0</v>
      </c>
      <c r="I44" s="26">
        <v>550</v>
      </c>
      <c r="J44" s="26">
        <v>0</v>
      </c>
      <c r="K44" s="26">
        <v>0</v>
      </c>
      <c r="L44" s="26">
        <v>0</v>
      </c>
      <c r="M44" s="26">
        <v>41401.5</v>
      </c>
      <c r="N44" s="26">
        <v>0</v>
      </c>
      <c r="O44" s="26">
        <v>0</v>
      </c>
      <c r="P44" s="25">
        <f t="shared" si="23"/>
        <v>83353</v>
      </c>
      <c r="Q44" s="26">
        <f>47178+94356</f>
        <v>141534</v>
      </c>
      <c r="R44" s="26">
        <v>0</v>
      </c>
      <c r="S44" s="26">
        <v>0</v>
      </c>
      <c r="T44" s="26">
        <v>0</v>
      </c>
      <c r="U44" s="26">
        <v>0</v>
      </c>
      <c r="V44" s="26">
        <v>96006</v>
      </c>
      <c r="W44" s="26">
        <v>0</v>
      </c>
      <c r="X44" s="26">
        <v>943.56</v>
      </c>
      <c r="Y44" s="26">
        <v>0</v>
      </c>
      <c r="Z44" s="26">
        <f>21978810.66+13504480</f>
        <v>35483290.659999996</v>
      </c>
      <c r="AA44" s="26">
        <v>0</v>
      </c>
      <c r="AB44" s="26">
        <f>28306.95+26959+188712</f>
        <v>243977.95</v>
      </c>
      <c r="AC44" s="25">
        <f t="shared" si="24"/>
        <v>35965752.170000002</v>
      </c>
    </row>
    <row r="45" spans="1:29" ht="15.6">
      <c r="A45" s="17" t="s">
        <v>29</v>
      </c>
      <c r="B45" s="18" t="s">
        <v>30</v>
      </c>
      <c r="C45" s="19" t="s">
        <v>17</v>
      </c>
      <c r="D45" s="25">
        <v>0</v>
      </c>
      <c r="E45" s="25">
        <v>1</v>
      </c>
      <c r="F45" s="25">
        <v>0</v>
      </c>
      <c r="G45" s="25">
        <v>0</v>
      </c>
      <c r="H45" s="25">
        <v>0</v>
      </c>
      <c r="I45" s="25">
        <v>1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f t="shared" si="23"/>
        <v>2</v>
      </c>
      <c r="Q45" s="25">
        <v>1</v>
      </c>
      <c r="R45" s="25">
        <v>0</v>
      </c>
      <c r="S45" s="25">
        <v>1</v>
      </c>
      <c r="T45" s="25">
        <v>0</v>
      </c>
      <c r="U45" s="25">
        <v>0</v>
      </c>
      <c r="V45" s="25">
        <v>0</v>
      </c>
      <c r="W45" s="25">
        <v>3</v>
      </c>
      <c r="X45" s="25">
        <v>0</v>
      </c>
      <c r="Y45" s="25">
        <v>0</v>
      </c>
      <c r="Z45" s="25">
        <v>0</v>
      </c>
      <c r="AA45" s="25">
        <v>0</v>
      </c>
      <c r="AB45" s="25">
        <f>1+2</f>
        <v>3</v>
      </c>
      <c r="AC45" s="25">
        <f t="shared" si="24"/>
        <v>8</v>
      </c>
    </row>
    <row r="46" spans="1:29" ht="15.6">
      <c r="A46" s="17" t="s">
        <v>31</v>
      </c>
      <c r="B46" s="18" t="s">
        <v>32</v>
      </c>
      <c r="C46" s="19" t="s">
        <v>20</v>
      </c>
      <c r="D46" s="25">
        <v>0</v>
      </c>
      <c r="E46" s="25">
        <v>150</v>
      </c>
      <c r="F46" s="25">
        <v>0</v>
      </c>
      <c r="G46" s="25">
        <v>0</v>
      </c>
      <c r="H46" s="25">
        <v>0</v>
      </c>
      <c r="I46" s="25">
        <v>1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f t="shared" si="23"/>
        <v>151</v>
      </c>
      <c r="Q46" s="25">
        <v>150</v>
      </c>
      <c r="R46" s="25">
        <v>0</v>
      </c>
      <c r="S46" s="25">
        <v>300</v>
      </c>
      <c r="T46" s="25">
        <v>0</v>
      </c>
      <c r="U46" s="25">
        <v>0</v>
      </c>
      <c r="V46" s="25">
        <v>0</v>
      </c>
      <c r="W46" s="37">
        <v>7.5</v>
      </c>
      <c r="X46" s="37">
        <v>0</v>
      </c>
      <c r="Y46" s="25">
        <v>0</v>
      </c>
      <c r="Z46" s="25">
        <v>0</v>
      </c>
      <c r="AA46" s="25">
        <v>0</v>
      </c>
      <c r="AB46" s="25">
        <f>300+105+100</f>
        <v>505</v>
      </c>
      <c r="AC46" s="25">
        <f t="shared" si="24"/>
        <v>962.5</v>
      </c>
    </row>
    <row r="47" spans="1:29" ht="15.6">
      <c r="A47" s="17" t="s">
        <v>40</v>
      </c>
      <c r="B47" s="18" t="s">
        <v>38</v>
      </c>
      <c r="C47" s="19" t="s">
        <v>17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1</v>
      </c>
      <c r="P47" s="25">
        <f t="shared" si="23"/>
        <v>1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f t="shared" si="24"/>
        <v>0</v>
      </c>
    </row>
    <row r="48" spans="1:29" ht="15.6">
      <c r="A48" s="17" t="s">
        <v>41</v>
      </c>
      <c r="B48" s="18" t="s">
        <v>39</v>
      </c>
      <c r="C48" s="19" t="s">
        <v>20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150</v>
      </c>
      <c r="P48" s="25">
        <f t="shared" si="23"/>
        <v>150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f t="shared" si="24"/>
        <v>0</v>
      </c>
    </row>
    <row r="49" spans="1:29" ht="16.2" thickBot="1">
      <c r="A49" s="17" t="s">
        <v>42</v>
      </c>
      <c r="B49" s="18" t="s">
        <v>43</v>
      </c>
      <c r="C49" s="19" t="s">
        <v>37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6">
        <f>M44</f>
        <v>41401.5</v>
      </c>
      <c r="P49" s="25">
        <f t="shared" si="23"/>
        <v>41401.5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32">
        <v>0</v>
      </c>
      <c r="X49" s="32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f t="shared" si="24"/>
        <v>0</v>
      </c>
    </row>
    <row r="50" spans="1:29" ht="15" thickBot="1">
      <c r="A50" s="28"/>
      <c r="B50" s="29"/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6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1"/>
    </row>
  </sheetData>
  <mergeCells count="19">
    <mergeCell ref="Q6:AB6"/>
    <mergeCell ref="A6:A7"/>
    <mergeCell ref="B6:B7"/>
    <mergeCell ref="C6:C7"/>
    <mergeCell ref="D6:O6"/>
    <mergeCell ref="A37:A38"/>
    <mergeCell ref="A21:A22"/>
    <mergeCell ref="B37:B38"/>
    <mergeCell ref="B21:B22"/>
    <mergeCell ref="AC37:AC38"/>
    <mergeCell ref="AC21:AC22"/>
    <mergeCell ref="Q21:AB21"/>
    <mergeCell ref="C37:C38"/>
    <mergeCell ref="D37:O37"/>
    <mergeCell ref="D21:O21"/>
    <mergeCell ref="C21:C22"/>
    <mergeCell ref="Q37:AB37"/>
    <mergeCell ref="P21:P22"/>
    <mergeCell ref="P37:P38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Бухгалтер</cp:lastModifiedBy>
  <cp:lastPrinted>2015-11-20T06:37:08Z</cp:lastPrinted>
  <dcterms:created xsi:type="dcterms:W3CDTF">2011-06-22T10:19:40Z</dcterms:created>
  <dcterms:modified xsi:type="dcterms:W3CDTF">2017-01-19T15:03:48Z</dcterms:modified>
</cp:coreProperties>
</file>